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Z 2.0 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0.0%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/>
    </xf>
    <xf numFmtId="0" fontId="0" fillId="0" borderId="0" applyAlignment="1" pivotButton="0" quotePrefix="0" xfId="0">
      <alignment/>
    </xf>
    <xf numFmtId="164" fontId="0" fillId="2" borderId="0" pivotButton="0" quotePrefix="0" xfId="0"/>
    <xf numFmtId="165" fontId="0" fillId="2" borderId="0" pivotButton="0" quotePrefix="0" xfId="0"/>
    <xf numFmtId="1" fontId="0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/>
    </xf>
    <xf numFmtId="9" fontId="0" fillId="0" borderId="0" pivotButton="0" quotePrefix="0" xfId="0"/>
    <xf numFmtId="1" fontId="0" fillId="0" borderId="0" pivotButton="0" quotePrefix="0" xfId="0"/>
    <xf numFmtId="164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OZ 2.0 investment vs paying the tax now (opportunityzones.help)</t>
        </is>
      </c>
    </row>
    <row r="2">
      <c r="A2" s="2" t="inlineStr">
        <is>
          <t>Yellow cells are inputs. Estimates under 26 U.S.C. 1400Z-2 as amended by P.L. 119-21; not tax advice.</t>
        </is>
      </c>
    </row>
    <row r="3">
      <c r="A3" s="2" t="n"/>
    </row>
    <row r="4">
      <c r="A4" s="2" t="inlineStr">
        <is>
          <t>Capital gain invested</t>
        </is>
      </c>
      <c r="B4" s="3" t="n">
        <v>1000000</v>
      </c>
    </row>
    <row r="5">
      <c r="A5" s="2" t="inlineStr">
        <is>
          <t>Tax rate on the gain today</t>
        </is>
      </c>
      <c r="B5" s="4" t="n">
        <v>0.238</v>
      </c>
    </row>
    <row r="6">
      <c r="A6" s="2" t="inlineStr">
        <is>
          <t>Tax rate when deferred gain comes due</t>
        </is>
      </c>
      <c r="B6" s="4" t="n">
        <v>0.238</v>
      </c>
    </row>
    <row r="7">
      <c r="A7" s="2" t="inlineStr">
        <is>
          <t>Annual return before tax</t>
        </is>
      </c>
      <c r="B7" s="4" t="n">
        <v>0.06</v>
      </c>
    </row>
    <row r="8">
      <c r="A8" s="2" t="inlineStr">
        <is>
          <t>Years held</t>
        </is>
      </c>
      <c r="B8" s="5" t="n">
        <v>10</v>
      </c>
    </row>
    <row r="9">
      <c r="A9" s="2" t="inlineStr">
        <is>
          <t>Qualified rural opportunity fund (TRUE/FALSE)</t>
        </is>
      </c>
      <c r="B9" s="6" t="b">
        <v>0</v>
      </c>
    </row>
    <row r="10">
      <c r="A10" s="7" t="inlineStr">
        <is>
          <t>Results</t>
        </is>
      </c>
    </row>
    <row r="11">
      <c r="A11" s="2" t="inlineStr">
        <is>
          <t>Basis step-up at 5 years</t>
        </is>
      </c>
      <c r="B11" s="8">
        <f>IF(B8&gt;=5,IF(B9,0.3,0.1),0)</f>
        <v/>
      </c>
    </row>
    <row r="12">
      <c r="A12" s="2" t="inlineStr">
        <is>
          <t>Year the deferred gain is included</t>
        </is>
      </c>
      <c r="B12" s="9">
        <f>MIN(5,B8)</f>
        <v/>
      </c>
    </row>
    <row r="13">
      <c r="A13" s="2" t="inlineStr">
        <is>
          <t>Investment value at inclusion</t>
        </is>
      </c>
      <c r="B13" s="10">
        <f>B4*(1+B7)^B12</f>
        <v/>
      </c>
    </row>
    <row r="14">
      <c r="A14" s="2" t="inlineStr">
        <is>
          <t>Amount of deferred gain included</t>
        </is>
      </c>
      <c r="B14" s="10">
        <f>MAX(0,MIN(B4,B13)-B4*B11)</f>
        <v/>
      </c>
    </row>
    <row r="15">
      <c r="A15" s="2" t="inlineStr">
        <is>
          <t>Tax on the deferred gain</t>
        </is>
      </c>
      <c r="B15" s="10">
        <f>B14*B6</f>
        <v/>
      </c>
    </row>
    <row r="16">
      <c r="A16" s="2" t="inlineStr">
        <is>
          <t>Investment value at exit</t>
        </is>
      </c>
      <c r="B16" s="10">
        <f>B4*(1+B7)^B8</f>
        <v/>
      </c>
    </row>
    <row r="17">
      <c r="A17" s="2" t="inlineStr">
        <is>
          <t>Value at the 30-year cap (or exit, if sooner)</t>
        </is>
      </c>
      <c r="B17" s="10">
        <f>B4*(1+B7)^MIN(B8,30)</f>
        <v/>
      </c>
    </row>
    <row r="18">
      <c r="A18" s="2" t="inlineStr">
        <is>
          <t>Appreciation excluded (10+ years)</t>
        </is>
      </c>
      <c r="B18" s="10">
        <f>IF(B8&gt;=10,MAX(0,B17-B4),0)</f>
        <v/>
      </c>
    </row>
    <row r="19">
      <c r="A19" s="2" t="inlineStr">
        <is>
          <t>Gain taxed at exit</t>
        </is>
      </c>
      <c r="B19" s="10">
        <f>IF(B8&gt;=10,MAX(0,B16-B17),MAX(0,B16-(B14+B4*B11)))</f>
        <v/>
      </c>
    </row>
    <row r="20">
      <c r="A20" s="2" t="inlineStr">
        <is>
          <t>Tax at exit</t>
        </is>
      </c>
      <c r="B20" s="10">
        <f>B19*B6</f>
        <v/>
      </c>
    </row>
    <row r="21">
      <c r="A21" s="2" t="inlineStr">
        <is>
          <t>OZ path, after all tax</t>
        </is>
      </c>
      <c r="B21" s="10">
        <f>B16-B20-B15</f>
        <v/>
      </c>
    </row>
    <row r="22">
      <c r="A22" s="2" t="inlineStr">
        <is>
          <t>Pay-now path: tax today</t>
        </is>
      </c>
      <c r="B22" s="10">
        <f>B4*B5</f>
        <v/>
      </c>
    </row>
    <row r="23">
      <c r="A23" s="2" t="inlineStr">
        <is>
          <t>Pay-now path: amount invested</t>
        </is>
      </c>
      <c r="B23" s="10">
        <f>B4-B22</f>
        <v/>
      </c>
    </row>
    <row r="24">
      <c r="A24" s="2" t="inlineStr">
        <is>
          <t>Pay-now path: value at exit</t>
        </is>
      </c>
      <c r="B24" s="10">
        <f>B23*(1+B7)^B8</f>
        <v/>
      </c>
    </row>
    <row r="25">
      <c r="A25" s="2" t="inlineStr">
        <is>
          <t>Pay-now path: after tax at exit</t>
        </is>
      </c>
      <c r="B25" s="10">
        <f>B24-MAX(0,B24-B23)*B6</f>
        <v/>
      </c>
    </row>
    <row r="26">
      <c r="A26" s="7" t="inlineStr">
        <is>
          <t>Difference (OZ minus pay-now)</t>
        </is>
      </c>
      <c r="B26" s="11">
        <f>B21-B25</f>
        <v/>
      </c>
    </row>
    <row r="27">
      <c r="A27" s="2" t="n"/>
    </row>
    <row r="28">
      <c r="A28" s="2" t="inlineStr">
        <is>
          <t>Assumptions: same pre-tax return in both paths, compounded yearly; deferred tax paid from outside funds; fees, leverage, depreciation and recapture ignored.</t>
        </is>
      </c>
    </row>
    <row r="29">
      <c r="A29" s="2" t="inlineStr">
        <is>
          <t>Source of the rules and a live version of this model: https://www.opportunityzones.help/tools/oz-tax-benefit-calculator/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opportunityzones.help (Janover Capital LLC)</dc:creator>
  <dcterms:created xmlns:dcterms="http://purl.org/dc/terms/" xmlns:xsi="http://www.w3.org/2001/XMLSchema-instance" xsi:type="dcterms:W3CDTF">2026-10-30T00:00:00Z</dcterms:created>
  <dcterms:modified xmlns:dcterms="http://purl.org/dc/terms/" xmlns:xsi="http://www.w3.org/2001/XMLSchema-instance" xsi:type="dcterms:W3CDTF">2026-10-31T01:19:44Z</dcterms:modified>
</cp:coreProperties>
</file>